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90" yWindow="135" windowWidth="12120" windowHeight="9120"/>
  </bookViews>
  <sheets>
    <sheet name="сбалансированность" sheetId="4" r:id="rId1"/>
  </sheets>
  <calcPr calcId="124519"/>
</workbook>
</file>

<file path=xl/calcChain.xml><?xml version="1.0" encoding="utf-8"?>
<calcChain xmlns="http://schemas.openxmlformats.org/spreadsheetml/2006/main">
  <c r="M7" i="4"/>
  <c r="V10"/>
  <c r="V9"/>
  <c r="R7"/>
  <c r="V7" s="1"/>
  <c r="J7"/>
  <c r="J10"/>
  <c r="J9"/>
  <c r="M9"/>
  <c r="J8"/>
  <c r="H9"/>
  <c r="H8"/>
  <c r="H16"/>
  <c r="H17"/>
  <c r="H7"/>
  <c r="E16"/>
  <c r="E17" s="1"/>
  <c r="G16"/>
  <c r="G17" s="1"/>
  <c r="F7"/>
  <c r="H10"/>
  <c r="D10"/>
  <c r="M10"/>
  <c r="D9"/>
  <c r="D7"/>
  <c r="D8"/>
  <c r="M8"/>
  <c r="B16"/>
  <c r="B17" s="1"/>
  <c r="C16"/>
  <c r="C17" s="1"/>
  <c r="P16"/>
  <c r="P17" s="1"/>
  <c r="J15"/>
  <c r="M15" s="1"/>
  <c r="R15" s="1"/>
  <c r="V15" s="1"/>
  <c r="J14"/>
  <c r="J13"/>
  <c r="M13" s="1"/>
  <c r="R13" s="1"/>
  <c r="V13" s="1"/>
  <c r="J12"/>
  <c r="M12" s="1"/>
  <c r="R12" s="1"/>
  <c r="J11"/>
  <c r="M11" s="1"/>
  <c r="R11" s="1"/>
  <c r="V11" s="1"/>
  <c r="V19"/>
  <c r="V20"/>
  <c r="T16"/>
  <c r="F16"/>
  <c r="F17" s="1"/>
  <c r="I16"/>
  <c r="I17" s="1"/>
  <c r="Q16"/>
  <c r="Q17" s="1"/>
  <c r="K16"/>
  <c r="K17" s="1"/>
  <c r="L16"/>
  <c r="L17" s="1"/>
  <c r="O16"/>
  <c r="O17" s="1"/>
  <c r="V8"/>
  <c r="N16"/>
  <c r="N17"/>
  <c r="S8"/>
  <c r="U8" s="1"/>
  <c r="M16"/>
  <c r="M17"/>
  <c r="R10"/>
  <c r="S10" s="1"/>
  <c r="U10" s="1"/>
  <c r="J16"/>
  <c r="J17" s="1"/>
  <c r="D16"/>
  <c r="D17" s="1"/>
  <c r="S9"/>
  <c r="U9"/>
  <c r="S7" l="1"/>
  <c r="U7" s="1"/>
  <c r="S12"/>
  <c r="U12" s="1"/>
  <c r="V12"/>
  <c r="S14"/>
  <c r="U14" s="1"/>
  <c r="S15"/>
  <c r="U15" s="1"/>
  <c r="S13"/>
  <c r="U13" s="1"/>
  <c r="S11"/>
  <c r="M14"/>
  <c r="R14" s="1"/>
  <c r="V14" s="1"/>
  <c r="V16" s="1"/>
  <c r="V17" s="1"/>
  <c r="V21" s="1"/>
  <c r="U11" l="1"/>
  <c r="U16" s="1"/>
  <c r="S16"/>
  <c r="R16"/>
  <c r="R17" s="1"/>
</calcChain>
</file>

<file path=xl/sharedStrings.xml><?xml version="1.0" encoding="utf-8"?>
<sst xmlns="http://schemas.openxmlformats.org/spreadsheetml/2006/main" count="31" uniqueCount="31">
  <si>
    <t xml:space="preserve">Наименование поселений </t>
  </si>
  <si>
    <t xml:space="preserve">Итого по сельским поселениям </t>
  </si>
  <si>
    <t>1 вариант</t>
  </si>
  <si>
    <t>сокращение расходов</t>
  </si>
  <si>
    <t>в том числе</t>
  </si>
  <si>
    <t xml:space="preserve">за счет  субвенции на осуществление отдельных гос. полномочий по расчету и предоставлению дотаций поселениям за счет средств областного бюджета, тыс.руб </t>
  </si>
  <si>
    <t xml:space="preserve">за счет средств местного бюджета, тыс.руб </t>
  </si>
  <si>
    <t xml:space="preserve">Расчетный объем иных межбюджетных трансфертов на обеспечение сбалансированности бюджетов поселений, тыс.руб  </t>
  </si>
  <si>
    <t>к 1-му чт. (без опубликования)</t>
  </si>
  <si>
    <t>к 1-му чт. (без опубликования и ДЭС: -1521,6 руб)</t>
  </si>
  <si>
    <t>недостаток (без опубликования)</t>
  </si>
  <si>
    <t xml:space="preserve">ВСЕГО иные межбюджетные трансферты на обеспечение сбалансированности бюджетов поселений, тыс.руб  </t>
  </si>
  <si>
    <t xml:space="preserve">Дополнительно на увеличение иных межбюджетных трансфертов на обеспечение сбалансированности бюджетов поселений, тыс.руб  </t>
  </si>
  <si>
    <t>ВСЕГО дотация на выравнивание и МБТ на обеспечение сбалансированности поселений</t>
  </si>
  <si>
    <r>
      <t xml:space="preserve">Налоговые и неналоговые доходы  поселений </t>
    </r>
    <r>
      <rPr>
        <b/>
        <u/>
        <sz val="8"/>
        <rFont val="Arial Cyr"/>
        <charset val="204"/>
      </rPr>
      <t>(без учета акцизов)</t>
    </r>
    <r>
      <rPr>
        <sz val="8"/>
        <rFont val="Arial Cyr"/>
        <charset val="204"/>
      </rPr>
      <t>, тыс.руб</t>
    </r>
  </si>
  <si>
    <r>
      <t xml:space="preserve">Оценка расходных обязательств поселений, тыс.руб (без расходов на передаваемые  полномочия и </t>
    </r>
    <r>
      <rPr>
        <b/>
        <u/>
        <sz val="8"/>
        <rFont val="Arial Cyr"/>
        <charset val="204"/>
      </rPr>
      <t>дорожных фондов</t>
    </r>
    <r>
      <rPr>
        <sz val="8"/>
        <rFont val="Arial Cyr"/>
        <charset val="204"/>
      </rPr>
      <t>)</t>
    </r>
  </si>
  <si>
    <t>Приложение 1</t>
  </si>
  <si>
    <t xml:space="preserve">Дотация  на выравнивание бюджетной обеспеченности из районного фонда финансовой поддержки поселений, тыс.руб </t>
  </si>
  <si>
    <t xml:space="preserve">Расчет межбюджетных трансфертов на обеспечение сбалансированности бюджетов поселений по поселениям Чаинского  района на 2016 год </t>
  </si>
  <si>
    <t>Подгорнское СП</t>
  </si>
  <si>
    <r>
      <t>Налоговые и неналоговые доходы  поселений</t>
    </r>
    <r>
      <rPr>
        <sz val="8"/>
        <rFont val="Arial Cyr"/>
        <charset val="204"/>
      </rPr>
      <t>, тыс.руб</t>
    </r>
  </si>
  <si>
    <t xml:space="preserve">Оценка расходных обязательств поселений, тыс.руб </t>
  </si>
  <si>
    <t xml:space="preserve">в том числе расходы на передаваемые  полномочия </t>
  </si>
  <si>
    <t>Усть-Бакчарское</t>
  </si>
  <si>
    <t>Чаинское</t>
  </si>
  <si>
    <t>Коломинское</t>
  </si>
  <si>
    <t xml:space="preserve">Всего по сельским поселениям </t>
  </si>
  <si>
    <r>
      <t xml:space="preserve"> в том числе </t>
    </r>
    <r>
      <rPr>
        <b/>
        <u/>
        <sz val="8"/>
        <rFont val="Arial Cyr"/>
        <charset val="204"/>
      </rPr>
      <t>дорожные фонды  (только за счет акцизов)</t>
    </r>
  </si>
  <si>
    <t>в том числе акцизы</t>
  </si>
  <si>
    <t>Обследование котельных и дымогарных труб</t>
  </si>
  <si>
    <t>Установление границ населенных пунктов</t>
  </si>
</sst>
</file>

<file path=xl/styles.xml><?xml version="1.0" encoding="utf-8"?>
<styleSheet xmlns="http://schemas.openxmlformats.org/spreadsheetml/2006/main">
  <numFmts count="2">
    <numFmt numFmtId="164" formatCode="#,##0.0"/>
    <numFmt numFmtId="167" formatCode="0.0"/>
  </numFmts>
  <fonts count="10">
    <font>
      <sz val="10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9"/>
      <name val="Arial Cyr"/>
      <charset val="204"/>
    </font>
    <font>
      <b/>
      <sz val="12"/>
      <name val="Arial Cyr"/>
      <charset val="204"/>
    </font>
    <font>
      <b/>
      <sz val="8"/>
      <name val="Arial Cyr"/>
      <charset val="204"/>
    </font>
    <font>
      <i/>
      <sz val="10"/>
      <name val="Arial Cyr"/>
      <charset val="204"/>
    </font>
    <font>
      <i/>
      <sz val="8"/>
      <name val="Arial Cyr"/>
      <charset val="204"/>
    </font>
    <font>
      <b/>
      <i/>
      <sz val="10"/>
      <name val="Arial Cyr"/>
      <charset val="204"/>
    </font>
    <font>
      <b/>
      <u/>
      <sz val="8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0" xfId="0" applyFont="1"/>
    <xf numFmtId="1" fontId="2" fillId="0" borderId="0" xfId="0" applyNumberFormat="1" applyFont="1" applyAlignment="1">
      <alignment horizontal="center" wrapText="1"/>
    </xf>
    <xf numFmtId="164" fontId="0" fillId="0" borderId="0" xfId="0" applyNumberFormat="1"/>
    <xf numFmtId="164" fontId="1" fillId="0" borderId="0" xfId="0" applyNumberFormat="1" applyFont="1"/>
    <xf numFmtId="0" fontId="6" fillId="0" borderId="0" xfId="0" applyFont="1"/>
    <xf numFmtId="14" fontId="0" fillId="0" borderId="0" xfId="0" applyNumberFormat="1" applyAlignment="1">
      <alignment horizontal="left" wrapText="1"/>
    </xf>
    <xf numFmtId="164" fontId="0" fillId="0" borderId="1" xfId="0" applyNumberFormat="1" applyBorder="1" applyAlignment="1">
      <alignment horizontal="right"/>
    </xf>
    <xf numFmtId="164" fontId="6" fillId="0" borderId="1" xfId="0" applyNumberFormat="1" applyFon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" fontId="2" fillId="0" borderId="3" xfId="0" applyNumberFormat="1" applyFont="1" applyBorder="1" applyAlignment="1">
      <alignment horizontal="center" wrapText="1"/>
    </xf>
    <xf numFmtId="1" fontId="2" fillId="0" borderId="3" xfId="0" applyNumberFormat="1" applyFont="1" applyFill="1" applyBorder="1" applyAlignment="1">
      <alignment horizontal="center" wrapText="1"/>
    </xf>
    <xf numFmtId="1" fontId="7" fillId="0" borderId="3" xfId="0" applyNumberFormat="1" applyFont="1" applyBorder="1" applyAlignment="1">
      <alignment horizontal="center" wrapText="1"/>
    </xf>
    <xf numFmtId="164" fontId="1" fillId="0" borderId="4" xfId="0" applyNumberFormat="1" applyFont="1" applyFill="1" applyBorder="1" applyAlignment="1">
      <alignment horizontal="right"/>
    </xf>
    <xf numFmtId="164" fontId="8" fillId="0" borderId="4" xfId="0" applyNumberFormat="1" applyFont="1" applyBorder="1" applyAlignment="1">
      <alignment horizontal="right"/>
    </xf>
    <xf numFmtId="164" fontId="1" fillId="2" borderId="4" xfId="0" applyNumberFormat="1" applyFont="1" applyFill="1" applyBorder="1" applyAlignment="1">
      <alignment horizontal="right"/>
    </xf>
    <xf numFmtId="164" fontId="8" fillId="2" borderId="4" xfId="0" applyNumberFormat="1" applyFont="1" applyFill="1" applyBorder="1" applyAlignment="1">
      <alignment horizontal="right"/>
    </xf>
    <xf numFmtId="1" fontId="2" fillId="0" borderId="5" xfId="0" applyNumberFormat="1" applyFont="1" applyBorder="1" applyAlignment="1">
      <alignment horizontal="center" wrapText="1"/>
    </xf>
    <xf numFmtId="164" fontId="1" fillId="0" borderId="6" xfId="0" applyNumberFormat="1" applyFont="1" applyBorder="1" applyAlignment="1">
      <alignment wrapText="1"/>
    </xf>
    <xf numFmtId="164" fontId="0" fillId="0" borderId="7" xfId="0" applyNumberFormat="1" applyBorder="1" applyAlignment="1">
      <alignment wrapText="1"/>
    </xf>
    <xf numFmtId="164" fontId="0" fillId="0" borderId="8" xfId="0" applyNumberFormat="1" applyBorder="1" applyAlignment="1">
      <alignment wrapText="1"/>
    </xf>
    <xf numFmtId="164" fontId="1" fillId="2" borderId="6" xfId="0" applyNumberFormat="1" applyFont="1" applyFill="1" applyBorder="1" applyAlignment="1">
      <alignment wrapText="1"/>
    </xf>
    <xf numFmtId="1" fontId="2" fillId="0" borderId="9" xfId="0" applyNumberFormat="1" applyFont="1" applyBorder="1" applyAlignment="1">
      <alignment horizontal="center" wrapText="1"/>
    </xf>
    <xf numFmtId="164" fontId="1" fillId="2" borderId="10" xfId="0" applyNumberFormat="1" applyFont="1" applyFill="1" applyBorder="1" applyAlignment="1">
      <alignment horizontal="right"/>
    </xf>
    <xf numFmtId="164" fontId="1" fillId="0" borderId="11" xfId="0" applyNumberFormat="1" applyFont="1" applyBorder="1" applyAlignment="1">
      <alignment wrapText="1"/>
    </xf>
    <xf numFmtId="164" fontId="1" fillId="0" borderId="12" xfId="0" applyNumberFormat="1" applyFont="1" applyFill="1" applyBorder="1" applyAlignment="1">
      <alignment horizontal="right"/>
    </xf>
    <xf numFmtId="164" fontId="8" fillId="0" borderId="12" xfId="0" applyNumberFormat="1" applyFont="1" applyFill="1" applyBorder="1" applyAlignment="1">
      <alignment horizontal="right"/>
    </xf>
    <xf numFmtId="164" fontId="1" fillId="0" borderId="13" xfId="0" applyNumberFormat="1" applyFont="1" applyFill="1" applyBorder="1" applyAlignment="1">
      <alignment horizontal="right"/>
    </xf>
    <xf numFmtId="164" fontId="0" fillId="0" borderId="5" xfId="0" applyNumberFormat="1" applyBorder="1" applyAlignment="1">
      <alignment wrapText="1"/>
    </xf>
    <xf numFmtId="164" fontId="0" fillId="0" borderId="3" xfId="0" applyNumberFormat="1" applyBorder="1" applyAlignment="1">
      <alignment horizontal="right"/>
    </xf>
    <xf numFmtId="164" fontId="6" fillId="0" borderId="3" xfId="0" applyNumberFormat="1" applyFont="1" applyBorder="1" applyAlignment="1">
      <alignment horizontal="right"/>
    </xf>
    <xf numFmtId="164" fontId="1" fillId="0" borderId="1" xfId="0" applyNumberFormat="1" applyFont="1" applyFill="1" applyBorder="1" applyAlignment="1">
      <alignment horizontal="right"/>
    </xf>
    <xf numFmtId="164" fontId="1" fillId="0" borderId="3" xfId="0" applyNumberFormat="1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2" fontId="2" fillId="0" borderId="0" xfId="0" applyNumberFormat="1" applyFont="1" applyFill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right"/>
    </xf>
    <xf numFmtId="2" fontId="7" fillId="0" borderId="2" xfId="0" applyNumberFormat="1" applyFont="1" applyFill="1" applyBorder="1" applyAlignment="1">
      <alignment horizontal="center" vertical="center" wrapText="1"/>
    </xf>
    <xf numFmtId="164" fontId="0" fillId="3" borderId="0" xfId="0" applyNumberFormat="1" applyFill="1"/>
    <xf numFmtId="164" fontId="1" fillId="0" borderId="10" xfId="0" applyNumberFormat="1" applyFont="1" applyFill="1" applyBorder="1" applyAlignment="1">
      <alignment horizontal="right"/>
    </xf>
    <xf numFmtId="164" fontId="1" fillId="0" borderId="15" xfId="0" applyNumberFormat="1" applyFont="1" applyFill="1" applyBorder="1" applyAlignment="1">
      <alignment horizontal="right"/>
    </xf>
    <xf numFmtId="164" fontId="1" fillId="0" borderId="16" xfId="0" applyNumberFormat="1" applyFont="1" applyFill="1" applyBorder="1" applyAlignment="1">
      <alignment horizontal="right"/>
    </xf>
    <xf numFmtId="164" fontId="1" fillId="0" borderId="9" xfId="0" applyNumberFormat="1" applyFont="1" applyFill="1" applyBorder="1" applyAlignment="1">
      <alignment horizontal="right"/>
    </xf>
    <xf numFmtId="0" fontId="1" fillId="4" borderId="0" xfId="0" applyFont="1" applyFill="1"/>
    <xf numFmtId="0" fontId="1" fillId="4" borderId="0" xfId="0" applyFont="1" applyFill="1" applyAlignment="1">
      <alignment horizontal="right"/>
    </xf>
    <xf numFmtId="164" fontId="1" fillId="4" borderId="0" xfId="0" applyNumberFormat="1" applyFont="1" applyFill="1"/>
    <xf numFmtId="164" fontId="1" fillId="0" borderId="0" xfId="0" applyNumberFormat="1" applyFont="1" applyAlignment="1">
      <alignment horizontal="right"/>
    </xf>
    <xf numFmtId="1" fontId="7" fillId="0" borderId="3" xfId="0" applyNumberFormat="1" applyFont="1" applyFill="1" applyBorder="1" applyAlignment="1">
      <alignment horizontal="center" wrapText="1"/>
    </xf>
    <xf numFmtId="164" fontId="0" fillId="0" borderId="2" xfId="0" applyNumberFormat="1" applyFont="1" applyFill="1" applyBorder="1" applyAlignment="1">
      <alignment horizontal="right"/>
    </xf>
    <xf numFmtId="164" fontId="0" fillId="0" borderId="1" xfId="0" applyNumberFormat="1" applyFont="1" applyFill="1" applyBorder="1" applyAlignment="1">
      <alignment horizontal="right"/>
    </xf>
    <xf numFmtId="164" fontId="0" fillId="0" borderId="3" xfId="0" applyNumberFormat="1" applyFont="1" applyFill="1" applyBorder="1" applyAlignment="1">
      <alignment horizontal="right"/>
    </xf>
    <xf numFmtId="164" fontId="8" fillId="0" borderId="4" xfId="0" applyNumberFormat="1" applyFont="1" applyFill="1" applyBorder="1" applyAlignment="1">
      <alignment horizontal="right"/>
    </xf>
    <xf numFmtId="164" fontId="6" fillId="0" borderId="14" xfId="0" applyNumberFormat="1" applyFont="1" applyFill="1" applyBorder="1" applyAlignment="1">
      <alignment horizontal="right"/>
    </xf>
    <xf numFmtId="164" fontId="6" fillId="0" borderId="1" xfId="0" applyNumberFormat="1" applyFont="1" applyFill="1" applyBorder="1" applyAlignment="1">
      <alignment horizontal="right"/>
    </xf>
    <xf numFmtId="164" fontId="6" fillId="0" borderId="3" xfId="0" applyNumberFormat="1" applyFont="1" applyFill="1" applyBorder="1" applyAlignment="1">
      <alignment horizontal="right"/>
    </xf>
    <xf numFmtId="164" fontId="8" fillId="0" borderId="0" xfId="0" applyNumberFormat="1" applyFont="1"/>
    <xf numFmtId="0" fontId="8" fillId="4" borderId="0" xfId="0" applyFont="1" applyFill="1"/>
    <xf numFmtId="2" fontId="7" fillId="5" borderId="17" xfId="0" applyNumberFormat="1" applyFont="1" applyFill="1" applyBorder="1" applyAlignment="1">
      <alignment horizontal="center" vertical="center" wrapText="1"/>
    </xf>
    <xf numFmtId="2" fontId="7" fillId="0" borderId="17" xfId="0" applyNumberFormat="1" applyFont="1" applyFill="1" applyBorder="1" applyAlignment="1">
      <alignment horizontal="center" vertical="center" wrapText="1"/>
    </xf>
    <xf numFmtId="1" fontId="5" fillId="6" borderId="3" xfId="0" applyNumberFormat="1" applyFont="1" applyFill="1" applyBorder="1" applyAlignment="1">
      <alignment horizontal="center" wrapText="1"/>
    </xf>
    <xf numFmtId="164" fontId="1" fillId="6" borderId="4" xfId="0" applyNumberFormat="1" applyFont="1" applyFill="1" applyBorder="1" applyAlignment="1">
      <alignment horizontal="right"/>
    </xf>
    <xf numFmtId="164" fontId="1" fillId="6" borderId="2" xfId="0" applyNumberFormat="1" applyFont="1" applyFill="1" applyBorder="1" applyAlignment="1">
      <alignment horizontal="right"/>
    </xf>
    <xf numFmtId="164" fontId="1" fillId="6" borderId="3" xfId="0" applyNumberFormat="1" applyFont="1" applyFill="1" applyBorder="1" applyAlignment="1">
      <alignment horizontal="right"/>
    </xf>
    <xf numFmtId="164" fontId="1" fillId="6" borderId="12" xfId="0" applyNumberFormat="1" applyFont="1" applyFill="1" applyBorder="1" applyAlignment="1">
      <alignment horizontal="right"/>
    </xf>
    <xf numFmtId="1" fontId="5" fillId="6" borderId="9" xfId="0" applyNumberFormat="1" applyFont="1" applyFill="1" applyBorder="1" applyAlignment="1">
      <alignment horizontal="center" wrapText="1"/>
    </xf>
    <xf numFmtId="164" fontId="1" fillId="6" borderId="10" xfId="0" applyNumberFormat="1" applyFont="1" applyFill="1" applyBorder="1" applyAlignment="1">
      <alignment horizontal="right"/>
    </xf>
    <xf numFmtId="164" fontId="1" fillId="6" borderId="18" xfId="0" applyNumberFormat="1" applyFont="1" applyFill="1" applyBorder="1" applyAlignment="1">
      <alignment horizontal="right"/>
    </xf>
    <xf numFmtId="164" fontId="1" fillId="6" borderId="19" xfId="0" applyNumberFormat="1" applyFont="1" applyFill="1" applyBorder="1" applyAlignment="1">
      <alignment horizontal="right"/>
    </xf>
    <xf numFmtId="164" fontId="1" fillId="6" borderId="13" xfId="0" applyNumberFormat="1" applyFont="1" applyFill="1" applyBorder="1" applyAlignment="1">
      <alignment horizontal="right"/>
    </xf>
    <xf numFmtId="164" fontId="8" fillId="5" borderId="4" xfId="0" applyNumberFormat="1" applyFont="1" applyFill="1" applyBorder="1" applyAlignment="1">
      <alignment horizontal="right"/>
    </xf>
    <xf numFmtId="164" fontId="6" fillId="5" borderId="14" xfId="0" applyNumberFormat="1" applyFont="1" applyFill="1" applyBorder="1" applyAlignment="1">
      <alignment horizontal="right"/>
    </xf>
    <xf numFmtId="164" fontId="6" fillId="5" borderId="1" xfId="0" applyNumberFormat="1" applyFont="1" applyFill="1" applyBorder="1" applyAlignment="1">
      <alignment horizontal="right"/>
    </xf>
    <xf numFmtId="164" fontId="6" fillId="5" borderId="3" xfId="0" applyNumberFormat="1" applyFont="1" applyFill="1" applyBorder="1" applyAlignment="1">
      <alignment horizontal="right"/>
    </xf>
    <xf numFmtId="164" fontId="8" fillId="5" borderId="12" xfId="0" applyNumberFormat="1" applyFont="1" applyFill="1" applyBorder="1" applyAlignment="1">
      <alignment horizontal="right"/>
    </xf>
    <xf numFmtId="1" fontId="2" fillId="0" borderId="20" xfId="0" applyNumberFormat="1" applyFont="1" applyBorder="1" applyAlignment="1">
      <alignment horizontal="center" wrapText="1"/>
    </xf>
    <xf numFmtId="164" fontId="1" fillId="0" borderId="21" xfId="0" applyNumberFormat="1" applyFont="1" applyBorder="1" applyAlignment="1">
      <alignment wrapText="1"/>
    </xf>
    <xf numFmtId="164" fontId="0" fillId="0" borderId="22" xfId="0" applyNumberFormat="1" applyBorder="1" applyAlignment="1">
      <alignment wrapText="1"/>
    </xf>
    <xf numFmtId="164" fontId="0" fillId="0" borderId="23" xfId="0" applyNumberFormat="1" applyBorder="1" applyAlignment="1">
      <alignment wrapText="1"/>
    </xf>
    <xf numFmtId="164" fontId="0" fillId="0" borderId="20" xfId="0" applyNumberFormat="1" applyBorder="1" applyAlignment="1">
      <alignment wrapText="1"/>
    </xf>
    <xf numFmtId="164" fontId="1" fillId="0" borderId="24" xfId="0" applyNumberFormat="1" applyFont="1" applyBorder="1" applyAlignment="1">
      <alignment wrapText="1"/>
    </xf>
    <xf numFmtId="164" fontId="1" fillId="2" borderId="21" xfId="0" applyNumberFormat="1" applyFont="1" applyFill="1" applyBorder="1" applyAlignment="1">
      <alignment wrapText="1"/>
    </xf>
    <xf numFmtId="0" fontId="1" fillId="0" borderId="0" xfId="0" applyFont="1" applyAlignment="1">
      <alignment horizontal="center"/>
    </xf>
    <xf numFmtId="167" fontId="1" fillId="0" borderId="0" xfId="0" applyNumberFormat="1" applyFont="1" applyAlignment="1">
      <alignment horizontal="center"/>
    </xf>
    <xf numFmtId="2" fontId="7" fillId="0" borderId="28" xfId="0" applyNumberFormat="1" applyFont="1" applyFill="1" applyBorder="1" applyAlignment="1">
      <alignment horizontal="center" vertical="center" wrapText="1"/>
    </xf>
    <xf numFmtId="2" fontId="7" fillId="0" borderId="29" xfId="0" applyNumberFormat="1" applyFont="1" applyFill="1" applyBorder="1" applyAlignment="1">
      <alignment horizontal="center" vertical="center" wrapText="1"/>
    </xf>
    <xf numFmtId="2" fontId="5" fillId="6" borderId="25" xfId="0" applyNumberFormat="1" applyFont="1" applyFill="1" applyBorder="1" applyAlignment="1">
      <alignment horizontal="center" vertical="center" wrapText="1"/>
    </xf>
    <xf numFmtId="2" fontId="5" fillId="6" borderId="2" xfId="0" applyNumberFormat="1" applyFont="1" applyFill="1" applyBorder="1" applyAlignment="1">
      <alignment horizontal="center" vertical="center" wrapText="1"/>
    </xf>
    <xf numFmtId="2" fontId="7" fillId="5" borderId="28" xfId="0" applyNumberFormat="1" applyFont="1" applyFill="1" applyBorder="1" applyAlignment="1">
      <alignment horizontal="center" vertical="center" wrapText="1"/>
    </xf>
    <xf numFmtId="2" fontId="7" fillId="5" borderId="30" xfId="0" applyNumberFormat="1" applyFont="1" applyFill="1" applyBorder="1" applyAlignment="1">
      <alignment horizontal="center" vertical="center" wrapText="1"/>
    </xf>
    <xf numFmtId="2" fontId="2" fillId="0" borderId="31" xfId="0" applyNumberFormat="1" applyFont="1" applyFill="1" applyBorder="1" applyAlignment="1">
      <alignment horizontal="center" vertical="center" wrapText="1"/>
    </xf>
    <xf numFmtId="2" fontId="2" fillId="0" borderId="3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2" fontId="2" fillId="0" borderId="25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5" fillId="6" borderId="31" xfId="0" applyNumberFormat="1" applyFont="1" applyFill="1" applyBorder="1" applyAlignment="1">
      <alignment horizontal="center" vertical="center" wrapText="1"/>
    </xf>
    <xf numFmtId="2" fontId="5" fillId="6" borderId="32" xfId="0" applyNumberFormat="1" applyFont="1" applyFill="1" applyBorder="1" applyAlignment="1">
      <alignment horizontal="center" vertical="center" wrapText="1"/>
    </xf>
    <xf numFmtId="2" fontId="7" fillId="5" borderId="25" xfId="0" applyNumberFormat="1" applyFont="1" applyFill="1" applyBorder="1" applyAlignment="1">
      <alignment horizontal="center" vertical="center" wrapText="1"/>
    </xf>
    <xf numFmtId="2" fontId="7" fillId="5" borderId="2" xfId="0" applyNumberFormat="1" applyFont="1" applyFill="1" applyBorder="1" applyAlignment="1">
      <alignment horizontal="center" vertical="center" wrapText="1"/>
    </xf>
    <xf numFmtId="2" fontId="2" fillId="0" borderId="2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25" xfId="0" applyNumberFormat="1" applyFont="1" applyBorder="1" applyAlignment="1">
      <alignment horizontal="center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2" fontId="2" fillId="0" borderId="27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V24"/>
  <sheetViews>
    <sheetView tabSelected="1" workbookViewId="0">
      <pane xSplit="1" ySplit="6" topLeftCell="E7" activePane="bottomRight" state="frozen"/>
      <selection pane="topRight" activeCell="B1" sqref="B1"/>
      <selection pane="bottomLeft" activeCell="A5" sqref="A5"/>
      <selection pane="bottomRight" activeCell="A2" sqref="A2:V2"/>
    </sheetView>
  </sheetViews>
  <sheetFormatPr defaultRowHeight="12.75"/>
  <cols>
    <col min="1" max="1" width="21.85546875" style="2" customWidth="1"/>
    <col min="2" max="3" width="12.28515625" style="2" customWidth="1"/>
    <col min="4" max="4" width="11.140625" customWidth="1"/>
    <col min="5" max="5" width="13.42578125" customWidth="1"/>
    <col min="6" max="7" width="12.28515625" style="3" customWidth="1"/>
    <col min="8" max="8" width="13.140625" customWidth="1"/>
    <col min="9" max="9" width="13.140625" style="7" hidden="1" customWidth="1"/>
    <col min="10" max="10" width="14.28515625" style="3" customWidth="1"/>
    <col min="11" max="11" width="15.7109375" style="7" customWidth="1"/>
    <col min="12" max="12" width="11" style="7" customWidth="1"/>
    <col min="13" max="13" width="12.42578125" customWidth="1"/>
    <col min="14" max="15" width="12.85546875" style="7" customWidth="1"/>
    <col min="16" max="16" width="17.140625" style="7" hidden="1" customWidth="1"/>
    <col min="17" max="17" width="12.85546875" style="7" hidden="1" customWidth="1"/>
    <col min="18" max="18" width="12.42578125" style="3" customWidth="1"/>
    <col min="19" max="21" width="9.140625" hidden="1" customWidth="1"/>
    <col min="22" max="22" width="12.42578125" customWidth="1"/>
  </cols>
  <sheetData>
    <row r="1" spans="1:22" hidden="1">
      <c r="R1" s="83" t="s">
        <v>16</v>
      </c>
      <c r="S1" s="83"/>
      <c r="T1" s="83"/>
      <c r="U1" s="83"/>
      <c r="V1" s="83"/>
    </row>
    <row r="2" spans="1:22" ht="32.25" customHeight="1">
      <c r="A2" s="93" t="s">
        <v>18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  <c r="Q2" s="93"/>
      <c r="R2" s="93"/>
      <c r="S2" s="93"/>
      <c r="T2" s="93"/>
      <c r="U2" s="93"/>
      <c r="V2" s="93"/>
    </row>
    <row r="3" spans="1:22" ht="13.5" thickBot="1"/>
    <row r="4" spans="1:22" ht="62.25" customHeight="1">
      <c r="A4" s="100" t="s">
        <v>0</v>
      </c>
      <c r="B4" s="104" t="s">
        <v>20</v>
      </c>
      <c r="C4" s="104" t="s">
        <v>28</v>
      </c>
      <c r="D4" s="102" t="s">
        <v>14</v>
      </c>
      <c r="E4" s="102" t="s">
        <v>21</v>
      </c>
      <c r="F4" s="102" t="s">
        <v>22</v>
      </c>
      <c r="G4" s="102" t="s">
        <v>27</v>
      </c>
      <c r="H4" s="102" t="s">
        <v>15</v>
      </c>
      <c r="I4" s="98"/>
      <c r="J4" s="87" t="s">
        <v>17</v>
      </c>
      <c r="K4" s="85" t="s">
        <v>4</v>
      </c>
      <c r="L4" s="86"/>
      <c r="M4" s="94" t="s">
        <v>7</v>
      </c>
      <c r="N4" s="89" t="s">
        <v>12</v>
      </c>
      <c r="O4" s="90"/>
      <c r="P4" s="90"/>
      <c r="Q4" s="90"/>
      <c r="R4" s="96" t="s">
        <v>11</v>
      </c>
      <c r="T4" s="37"/>
      <c r="U4" s="37"/>
      <c r="V4" s="91" t="s">
        <v>13</v>
      </c>
    </row>
    <row r="5" spans="1:22" ht="127.5" customHeight="1">
      <c r="A5" s="101"/>
      <c r="B5" s="103"/>
      <c r="C5" s="105"/>
      <c r="D5" s="103"/>
      <c r="E5" s="103"/>
      <c r="F5" s="103"/>
      <c r="G5" s="103"/>
      <c r="H5" s="103"/>
      <c r="I5" s="99"/>
      <c r="J5" s="88"/>
      <c r="K5" s="39" t="s">
        <v>5</v>
      </c>
      <c r="L5" s="39" t="s">
        <v>6</v>
      </c>
      <c r="M5" s="95"/>
      <c r="N5" s="59" t="s">
        <v>29</v>
      </c>
      <c r="O5" s="60" t="s">
        <v>30</v>
      </c>
      <c r="P5" s="60"/>
      <c r="Q5" s="60"/>
      <c r="R5" s="97"/>
      <c r="T5" s="37" t="s">
        <v>2</v>
      </c>
      <c r="U5" s="37" t="s">
        <v>3</v>
      </c>
      <c r="V5" s="92"/>
    </row>
    <row r="6" spans="1:22" s="4" customFormat="1" ht="14.25" customHeight="1" thickBot="1">
      <c r="A6" s="20"/>
      <c r="B6" s="76"/>
      <c r="C6" s="76"/>
      <c r="D6" s="13"/>
      <c r="E6" s="13"/>
      <c r="F6" s="14"/>
      <c r="G6" s="14"/>
      <c r="H6" s="14"/>
      <c r="I6" s="49"/>
      <c r="J6" s="61"/>
      <c r="K6" s="15"/>
      <c r="L6" s="15"/>
      <c r="M6" s="13"/>
      <c r="N6" s="15"/>
      <c r="O6" s="15"/>
      <c r="P6" s="15"/>
      <c r="Q6" s="15"/>
      <c r="R6" s="66"/>
      <c r="V6" s="25"/>
    </row>
    <row r="7" spans="1:22" s="6" customFormat="1" ht="13.5" thickBot="1">
      <c r="A7" s="21" t="s">
        <v>19</v>
      </c>
      <c r="B7" s="77">
        <v>11295.4</v>
      </c>
      <c r="C7" s="77">
        <v>2607.4</v>
      </c>
      <c r="D7" s="16">
        <f>B7-C7</f>
        <v>8688</v>
      </c>
      <c r="E7" s="16">
        <v>18829.599999999999</v>
      </c>
      <c r="F7" s="16">
        <f>3844.2+14.54+7.63+2.14</f>
        <v>3868.5099999999998</v>
      </c>
      <c r="G7" s="16">
        <v>2607.4</v>
      </c>
      <c r="H7" s="16">
        <f>E7-F7-G7</f>
        <v>12353.689999999999</v>
      </c>
      <c r="I7" s="71"/>
      <c r="J7" s="62">
        <f>SUM(K7:L7)</f>
        <v>8273.7999999999993</v>
      </c>
      <c r="K7" s="17">
        <v>6899.7</v>
      </c>
      <c r="L7" s="17">
        <v>1374.1</v>
      </c>
      <c r="M7" s="16">
        <f>-D7+H7+F7-J7</f>
        <v>-739.60000000000036</v>
      </c>
      <c r="N7" s="53">
        <v>530</v>
      </c>
      <c r="O7" s="53">
        <v>290</v>
      </c>
      <c r="P7" s="53"/>
      <c r="Q7" s="53"/>
      <c r="R7" s="67">
        <f>SUM(N7:Q7)</f>
        <v>820</v>
      </c>
      <c r="S7" s="6">
        <f t="shared" ref="S7:S15" si="0">J7+R7</f>
        <v>9093.7999999999993</v>
      </c>
      <c r="T7" s="6">
        <v>321.3</v>
      </c>
      <c r="U7" s="6">
        <f>S7-T7</f>
        <v>8772.5</v>
      </c>
      <c r="V7" s="41">
        <f>SUM(R7,J7)</f>
        <v>9093.7999999999993</v>
      </c>
    </row>
    <row r="8" spans="1:22" s="5" customFormat="1" ht="13.5" thickBot="1">
      <c r="A8" s="22" t="s">
        <v>25</v>
      </c>
      <c r="B8" s="78">
        <v>2288.5</v>
      </c>
      <c r="C8" s="78">
        <v>1198.7</v>
      </c>
      <c r="D8" s="11">
        <f>B8-C8</f>
        <v>1089.8</v>
      </c>
      <c r="E8" s="11">
        <v>9880.7999999999993</v>
      </c>
      <c r="F8" s="50">
        <v>19.899999999999999</v>
      </c>
      <c r="G8" s="50">
        <v>1198.7</v>
      </c>
      <c r="H8" s="50">
        <f>E8-F8-G8</f>
        <v>8662.1999999999989</v>
      </c>
      <c r="I8" s="72"/>
      <c r="J8" s="63">
        <f>SUM(K8:L8)</f>
        <v>8047.9</v>
      </c>
      <c r="K8" s="12">
        <v>2582</v>
      </c>
      <c r="L8" s="38">
        <v>5465.9</v>
      </c>
      <c r="M8" s="16">
        <f>-D8+H8+F8-J8</f>
        <v>-455.60000000000127</v>
      </c>
      <c r="N8" s="54"/>
      <c r="O8" s="54">
        <v>210</v>
      </c>
      <c r="P8" s="54"/>
      <c r="Q8" s="54"/>
      <c r="R8" s="68">
        <v>0</v>
      </c>
      <c r="S8" s="5">
        <f t="shared" si="0"/>
        <v>8047.9</v>
      </c>
      <c r="T8" s="5">
        <v>3380</v>
      </c>
      <c r="U8" s="40">
        <f t="shared" ref="U8:U15" si="1">S8-T8</f>
        <v>4667.8999999999996</v>
      </c>
      <c r="V8" s="42">
        <f>SUM(R8,J8)</f>
        <v>8047.9</v>
      </c>
    </row>
    <row r="9" spans="1:22" s="5" customFormat="1" ht="13.5" thickBot="1">
      <c r="A9" s="23" t="s">
        <v>23</v>
      </c>
      <c r="B9" s="79">
        <v>4305.6000000000004</v>
      </c>
      <c r="C9" s="79">
        <v>2364.5</v>
      </c>
      <c r="D9" s="11">
        <f>B9-C9</f>
        <v>1941.1000000000004</v>
      </c>
      <c r="E9" s="9">
        <v>15435.5</v>
      </c>
      <c r="F9" s="51">
        <v>19.600000000000001</v>
      </c>
      <c r="G9" s="51">
        <v>2364.5</v>
      </c>
      <c r="H9" s="51">
        <f>E9-F9-G9</f>
        <v>13051.4</v>
      </c>
      <c r="I9" s="73"/>
      <c r="J9" s="63">
        <f>SUM(K9:L9)</f>
        <v>11822.7</v>
      </c>
      <c r="K9" s="10">
        <v>3421.7</v>
      </c>
      <c r="L9" s="10">
        <v>8401</v>
      </c>
      <c r="M9" s="16">
        <f>-D9+H9+F9-J9</f>
        <v>-692.80000000000109</v>
      </c>
      <c r="N9" s="55"/>
      <c r="O9" s="55">
        <v>350</v>
      </c>
      <c r="P9" s="55"/>
      <c r="Q9" s="55"/>
      <c r="R9" s="68">
        <v>0</v>
      </c>
      <c r="S9" s="5">
        <f t="shared" si="0"/>
        <v>11822.7</v>
      </c>
      <c r="T9" s="5">
        <v>3946.1</v>
      </c>
      <c r="U9" s="40">
        <f t="shared" si="1"/>
        <v>7876.6</v>
      </c>
      <c r="V9" s="43">
        <f>SUM(R9,J9)</f>
        <v>11822.7</v>
      </c>
    </row>
    <row r="10" spans="1:22" s="5" customFormat="1" ht="13.5" thickBot="1">
      <c r="A10" s="23" t="s">
        <v>24</v>
      </c>
      <c r="B10" s="79">
        <v>1353.1</v>
      </c>
      <c r="C10" s="79">
        <v>866</v>
      </c>
      <c r="D10" s="11">
        <f>B10-C10</f>
        <v>487.09999999999991</v>
      </c>
      <c r="E10" s="9">
        <v>4639.1000000000004</v>
      </c>
      <c r="F10" s="51">
        <v>18.3</v>
      </c>
      <c r="G10" s="51">
        <v>866</v>
      </c>
      <c r="H10" s="51">
        <f>E10-F10-G10</f>
        <v>3754.8</v>
      </c>
      <c r="I10" s="73"/>
      <c r="J10" s="63">
        <f t="shared" ref="J10:J15" si="2">SUM(K10:L10)</f>
        <v>2166.6</v>
      </c>
      <c r="K10" s="10">
        <v>632.6</v>
      </c>
      <c r="L10" s="10">
        <v>1534</v>
      </c>
      <c r="M10" s="16">
        <f>-D10+H10+F10-J10</f>
        <v>1119.4000000000005</v>
      </c>
      <c r="N10" s="55"/>
      <c r="O10" s="55">
        <v>132</v>
      </c>
      <c r="P10" s="55"/>
      <c r="Q10" s="55"/>
      <c r="R10" s="68">
        <f t="shared" ref="R10:R15" si="3">SUM(M10:Q10)</f>
        <v>1251.4000000000005</v>
      </c>
      <c r="S10" s="5">
        <f t="shared" si="0"/>
        <v>3418.0000000000005</v>
      </c>
      <c r="T10" s="5">
        <v>3034.8</v>
      </c>
      <c r="U10" s="5">
        <f t="shared" si="1"/>
        <v>383.20000000000027</v>
      </c>
      <c r="V10" s="43">
        <f>SUM(R10,J10)</f>
        <v>3418.0000000000005</v>
      </c>
    </row>
    <row r="11" spans="1:22" s="5" customFormat="1" hidden="1">
      <c r="A11" s="23"/>
      <c r="B11" s="79"/>
      <c r="C11" s="79"/>
      <c r="D11" s="9"/>
      <c r="E11" s="9"/>
      <c r="F11" s="51"/>
      <c r="G11" s="51"/>
      <c r="H11" s="51"/>
      <c r="I11" s="73"/>
      <c r="J11" s="63">
        <f t="shared" si="2"/>
        <v>0</v>
      </c>
      <c r="K11" s="10"/>
      <c r="L11" s="10"/>
      <c r="M11" s="34">
        <f>F11+H11-I11-D11-J11</f>
        <v>0</v>
      </c>
      <c r="N11" s="55"/>
      <c r="O11" s="55"/>
      <c r="P11" s="55"/>
      <c r="Q11" s="55"/>
      <c r="R11" s="68">
        <f t="shared" si="3"/>
        <v>0</v>
      </c>
      <c r="S11" s="5">
        <f t="shared" si="0"/>
        <v>0</v>
      </c>
      <c r="T11" s="5">
        <v>2877.7</v>
      </c>
      <c r="U11" s="40">
        <f t="shared" si="1"/>
        <v>-2877.7</v>
      </c>
      <c r="V11" s="43">
        <f t="shared" ref="V10:V15" si="4">SUM(R11,J11)</f>
        <v>0</v>
      </c>
    </row>
    <row r="12" spans="1:22" s="5" customFormat="1" hidden="1">
      <c r="A12" s="23"/>
      <c r="B12" s="79"/>
      <c r="C12" s="79"/>
      <c r="D12" s="9"/>
      <c r="E12" s="9"/>
      <c r="F12" s="51"/>
      <c r="G12" s="51"/>
      <c r="H12" s="51"/>
      <c r="I12" s="73"/>
      <c r="J12" s="63">
        <f t="shared" si="2"/>
        <v>0</v>
      </c>
      <c r="K12" s="10"/>
      <c r="L12" s="10"/>
      <c r="M12" s="34">
        <f>F12+H12-I12-D12-J12</f>
        <v>0</v>
      </c>
      <c r="N12" s="55"/>
      <c r="O12" s="55"/>
      <c r="P12" s="55"/>
      <c r="Q12" s="55"/>
      <c r="R12" s="68">
        <f t="shared" si="3"/>
        <v>0</v>
      </c>
      <c r="S12" s="5">
        <f t="shared" si="0"/>
        <v>0</v>
      </c>
      <c r="T12" s="5">
        <v>3784.6</v>
      </c>
      <c r="U12" s="40">
        <f t="shared" si="1"/>
        <v>-3784.6</v>
      </c>
      <c r="V12" s="43">
        <f t="shared" si="4"/>
        <v>0</v>
      </c>
    </row>
    <row r="13" spans="1:22" s="5" customFormat="1" hidden="1">
      <c r="A13" s="23"/>
      <c r="B13" s="79"/>
      <c r="C13" s="79"/>
      <c r="D13" s="9"/>
      <c r="E13" s="9"/>
      <c r="F13" s="51"/>
      <c r="G13" s="51"/>
      <c r="H13" s="51"/>
      <c r="I13" s="73"/>
      <c r="J13" s="63">
        <f t="shared" si="2"/>
        <v>0</v>
      </c>
      <c r="K13" s="10"/>
      <c r="L13" s="10"/>
      <c r="M13" s="34">
        <f>F13+H13-I13-D13-J13</f>
        <v>0</v>
      </c>
      <c r="N13" s="55"/>
      <c r="O13" s="55"/>
      <c r="P13" s="55"/>
      <c r="Q13" s="55"/>
      <c r="R13" s="68">
        <f t="shared" si="3"/>
        <v>0</v>
      </c>
      <c r="S13" s="5">
        <f t="shared" si="0"/>
        <v>0</v>
      </c>
      <c r="T13" s="5">
        <v>3246</v>
      </c>
      <c r="U13" s="5">
        <f t="shared" si="1"/>
        <v>-3246</v>
      </c>
      <c r="V13" s="43">
        <f t="shared" si="4"/>
        <v>0</v>
      </c>
    </row>
    <row r="14" spans="1:22" s="5" customFormat="1" hidden="1">
      <c r="A14" s="23"/>
      <c r="B14" s="79"/>
      <c r="C14" s="79"/>
      <c r="D14" s="9"/>
      <c r="E14" s="9"/>
      <c r="F14" s="51"/>
      <c r="G14" s="51"/>
      <c r="H14" s="51"/>
      <c r="I14" s="73"/>
      <c r="J14" s="63">
        <f t="shared" si="2"/>
        <v>0</v>
      </c>
      <c r="K14" s="10"/>
      <c r="L14" s="10"/>
      <c r="M14" s="34">
        <f>F14+H14-I14-D14-J14</f>
        <v>0</v>
      </c>
      <c r="N14" s="55"/>
      <c r="O14" s="55"/>
      <c r="P14" s="55"/>
      <c r="Q14" s="55"/>
      <c r="R14" s="68">
        <f t="shared" si="3"/>
        <v>0</v>
      </c>
      <c r="S14" s="5">
        <f t="shared" si="0"/>
        <v>0</v>
      </c>
      <c r="T14" s="5">
        <v>3035.4</v>
      </c>
      <c r="U14" s="5">
        <f t="shared" si="1"/>
        <v>-3035.4</v>
      </c>
      <c r="V14" s="43">
        <f t="shared" si="4"/>
        <v>0</v>
      </c>
    </row>
    <row r="15" spans="1:22" s="5" customFormat="1" ht="13.5" hidden="1" thickBot="1">
      <c r="A15" s="31"/>
      <c r="B15" s="80"/>
      <c r="C15" s="80"/>
      <c r="D15" s="32"/>
      <c r="E15" s="32"/>
      <c r="F15" s="52"/>
      <c r="G15" s="52"/>
      <c r="H15" s="52"/>
      <c r="I15" s="74"/>
      <c r="J15" s="64">
        <f t="shared" si="2"/>
        <v>0</v>
      </c>
      <c r="K15" s="33"/>
      <c r="L15" s="33"/>
      <c r="M15" s="35">
        <f>F15+H15-I15-D15-J15</f>
        <v>0</v>
      </c>
      <c r="N15" s="56"/>
      <c r="O15" s="56"/>
      <c r="P15" s="56"/>
      <c r="Q15" s="56"/>
      <c r="R15" s="69">
        <f t="shared" si="3"/>
        <v>0</v>
      </c>
      <c r="S15" s="5">
        <f t="shared" si="0"/>
        <v>0</v>
      </c>
      <c r="T15" s="5">
        <v>2294.3000000000002</v>
      </c>
      <c r="U15" s="5">
        <f t="shared" si="1"/>
        <v>-2294.3000000000002</v>
      </c>
      <c r="V15" s="44">
        <f t="shared" si="4"/>
        <v>0</v>
      </c>
    </row>
    <row r="16" spans="1:22" s="6" customFormat="1" ht="26.25" hidden="1" thickBot="1">
      <c r="A16" s="27" t="s">
        <v>1</v>
      </c>
      <c r="B16" s="81">
        <f>SUM(B8:B15)</f>
        <v>7947.2000000000007</v>
      </c>
      <c r="C16" s="81">
        <f>SUM(C8:C15)</f>
        <v>4429.2</v>
      </c>
      <c r="D16" s="28">
        <f>SUM(D8:D15)</f>
        <v>3518.0000000000005</v>
      </c>
      <c r="E16" s="28">
        <f>SUM(E8:E15)</f>
        <v>29955.4</v>
      </c>
      <c r="F16" s="28">
        <f t="shared" ref="F16:R16" si="5">SUM(F8:F15)</f>
        <v>57.8</v>
      </c>
      <c r="G16" s="28">
        <f>SUM(G8:G15)</f>
        <v>4429.2</v>
      </c>
      <c r="H16" s="28">
        <f t="shared" si="5"/>
        <v>25468.399999999998</v>
      </c>
      <c r="I16" s="75">
        <f>SUM(I8:I15)</f>
        <v>0</v>
      </c>
      <c r="J16" s="65">
        <f t="shared" si="5"/>
        <v>22037.199999999997</v>
      </c>
      <c r="K16" s="29">
        <f t="shared" si="5"/>
        <v>6636.3</v>
      </c>
      <c r="L16" s="29">
        <f t="shared" si="5"/>
        <v>15400.9</v>
      </c>
      <c r="M16" s="28">
        <f>M10</f>
        <v>1119.4000000000005</v>
      </c>
      <c r="N16" s="29">
        <f>SUM(N8:N15)</f>
        <v>0</v>
      </c>
      <c r="O16" s="29">
        <f>SUM(O8:O15)</f>
        <v>692</v>
      </c>
      <c r="P16" s="29">
        <f>SUM(P8:P15)</f>
        <v>0</v>
      </c>
      <c r="Q16" s="29">
        <f>SUM(Q8:Q15)</f>
        <v>0</v>
      </c>
      <c r="R16" s="70">
        <f t="shared" si="5"/>
        <v>1251.4000000000005</v>
      </c>
      <c r="S16" s="6">
        <f>SUM(S7:S15)</f>
        <v>32382.399999999998</v>
      </c>
      <c r="T16" s="6">
        <f>SUM(T7:T15)</f>
        <v>25920.2</v>
      </c>
      <c r="U16" s="6">
        <f>SUM(U7:U15)</f>
        <v>6462.2</v>
      </c>
      <c r="V16" s="30">
        <f>SUM(V8:V15)</f>
        <v>23288.6</v>
      </c>
    </row>
    <row r="17" spans="1:22" s="6" customFormat="1" ht="29.25" customHeight="1" thickBot="1">
      <c r="A17" s="24" t="s">
        <v>26</v>
      </c>
      <c r="B17" s="82">
        <f>SUM(B16,B7)</f>
        <v>19242.599999999999</v>
      </c>
      <c r="C17" s="82">
        <f t="shared" ref="C17:R17" si="6">SUM(C16,C7)</f>
        <v>7036.6</v>
      </c>
      <c r="D17" s="18">
        <f t="shared" si="6"/>
        <v>12206</v>
      </c>
      <c r="E17" s="18">
        <f t="shared" si="6"/>
        <v>48785</v>
      </c>
      <c r="F17" s="18">
        <f t="shared" si="6"/>
        <v>3926.31</v>
      </c>
      <c r="G17" s="18">
        <f t="shared" si="6"/>
        <v>7036.6</v>
      </c>
      <c r="H17" s="18">
        <f>SUM(H16,H7)</f>
        <v>37822.089999999997</v>
      </c>
      <c r="I17" s="19">
        <f>SUM(I16,I7)</f>
        <v>0</v>
      </c>
      <c r="J17" s="62">
        <f t="shared" si="6"/>
        <v>30310.999999999996</v>
      </c>
      <c r="K17" s="19">
        <f t="shared" si="6"/>
        <v>13536</v>
      </c>
      <c r="L17" s="19">
        <f t="shared" si="6"/>
        <v>16775</v>
      </c>
      <c r="M17" s="18">
        <f>M16</f>
        <v>1119.4000000000005</v>
      </c>
      <c r="N17" s="19">
        <f>SUM(N16,N7)</f>
        <v>530</v>
      </c>
      <c r="O17" s="19">
        <f>SUM(O16,O7)</f>
        <v>982</v>
      </c>
      <c r="P17" s="19">
        <f>SUM(P16,P7)</f>
        <v>0</v>
      </c>
      <c r="Q17" s="19">
        <f>SUM(Q16,Q7)</f>
        <v>0</v>
      </c>
      <c r="R17" s="67">
        <f t="shared" si="6"/>
        <v>2071.4000000000005</v>
      </c>
      <c r="V17" s="26">
        <f>SUM(V16,V7)</f>
        <v>32382.399999999998</v>
      </c>
    </row>
    <row r="19" spans="1:22" hidden="1">
      <c r="J19" s="84"/>
      <c r="K19" s="83"/>
      <c r="L19" s="36"/>
      <c r="M19" s="6"/>
      <c r="N19" s="57"/>
      <c r="O19" s="57"/>
      <c r="P19" s="57"/>
      <c r="Q19" s="57"/>
      <c r="R19" s="48" t="s">
        <v>8</v>
      </c>
      <c r="V19" s="6">
        <f>25920.2-72</f>
        <v>25848.2</v>
      </c>
    </row>
    <row r="20" spans="1:22" hidden="1">
      <c r="J20" s="84"/>
      <c r="K20" s="83"/>
      <c r="L20" s="36"/>
      <c r="M20" s="6"/>
      <c r="N20" s="57"/>
      <c r="O20" s="57"/>
      <c r="P20" s="57"/>
      <c r="Q20" s="57"/>
      <c r="R20" s="48" t="s">
        <v>9</v>
      </c>
      <c r="V20" s="6">
        <f>24398.6-72</f>
        <v>24326.6</v>
      </c>
    </row>
    <row r="21" spans="1:22" hidden="1">
      <c r="M21" s="45"/>
      <c r="N21" s="58"/>
      <c r="O21" s="58"/>
      <c r="P21" s="58"/>
      <c r="Q21" s="58"/>
      <c r="R21" s="46" t="s">
        <v>10</v>
      </c>
      <c r="S21" s="45"/>
      <c r="T21" s="45"/>
      <c r="U21" s="45"/>
      <c r="V21" s="47">
        <f>V20-(V17-N17)</f>
        <v>-7525.7999999999993</v>
      </c>
    </row>
    <row r="23" spans="1:22">
      <c r="A23" s="1"/>
      <c r="B23" s="1"/>
      <c r="C23" s="1"/>
    </row>
    <row r="24" spans="1:22">
      <c r="A24" s="8"/>
      <c r="B24" s="8"/>
      <c r="C24" s="8"/>
    </row>
  </sheetData>
  <mergeCells count="19">
    <mergeCell ref="I4:I5"/>
    <mergeCell ref="A4:A5"/>
    <mergeCell ref="D4:D5"/>
    <mergeCell ref="F4:F5"/>
    <mergeCell ref="H4:H5"/>
    <mergeCell ref="B4:B5"/>
    <mergeCell ref="C4:C5"/>
    <mergeCell ref="E4:E5"/>
    <mergeCell ref="G4:G5"/>
    <mergeCell ref="R1:V1"/>
    <mergeCell ref="J20:K20"/>
    <mergeCell ref="J19:K19"/>
    <mergeCell ref="K4:L4"/>
    <mergeCell ref="J4:J5"/>
    <mergeCell ref="N4:Q4"/>
    <mergeCell ref="V4:V5"/>
    <mergeCell ref="A2:V2"/>
    <mergeCell ref="M4:M5"/>
    <mergeCell ref="R4:R5"/>
  </mergeCells>
  <phoneticPr fontId="2" type="noConversion"/>
  <pageMargins left="0.19685039370078741" right="0.19685039370078741" top="0.98425196850393704" bottom="0.39370078740157483" header="0.51181102362204722" footer="0.51181102362204722"/>
  <pageSetup paperSize="9" scale="6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сбалансированность</vt:lpstr>
    </vt:vector>
  </TitlesOfParts>
  <Company>Финотдел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Казанцев</dc:creator>
  <cp:lastModifiedBy>budget2</cp:lastModifiedBy>
  <cp:lastPrinted>2016-06-23T03:25:04Z</cp:lastPrinted>
  <dcterms:created xsi:type="dcterms:W3CDTF">2007-04-26T10:14:58Z</dcterms:created>
  <dcterms:modified xsi:type="dcterms:W3CDTF">2016-06-23T03:25:27Z</dcterms:modified>
</cp:coreProperties>
</file>